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di8\Desktop\Dri\W\Mentoring para nuevos empresarios\Blogs\"/>
    </mc:Choice>
  </mc:AlternateContent>
  <xr:revisionPtr revIDLastSave="0" documentId="13_ncr:1_{F92FD2A8-4C6A-4D3E-9387-CC3DF62A270B}" xr6:coauthVersionLast="45" xr6:coauthVersionMax="45" xr10:uidLastSave="{00000000-0000-0000-0000-000000000000}"/>
  <bookViews>
    <workbookView xWindow="-120" yWindow="-120" windowWidth="20730" windowHeight="11160" xr2:uid="{E186796F-CBD6-4E1E-8B3F-3DE39BB96F13}"/>
  </bookViews>
  <sheets>
    <sheet name="Calculo Fecha Impuestos" sheetId="1" r:id="rId1"/>
    <sheet name="Renta" sheetId="3" state="hidden" r:id="rId2"/>
    <sheet name="IVa y Consumo " sheetId="2" state="hidden" r:id="rId3"/>
    <sheet name="RTE FTE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C31" i="1"/>
  <c r="B31" i="1"/>
  <c r="G28" i="1"/>
  <c r="F28" i="1"/>
  <c r="E28" i="1"/>
  <c r="D28" i="1"/>
  <c r="C28" i="1"/>
  <c r="B28" i="1"/>
  <c r="B5" i="4"/>
  <c r="B6" i="4" s="1"/>
  <c r="B10" i="4"/>
  <c r="B11" i="4" s="1"/>
  <c r="H5" i="4"/>
  <c r="H6" i="4" s="1"/>
  <c r="H8" i="4"/>
  <c r="H10" i="4"/>
  <c r="H12" i="4"/>
  <c r="A11" i="4"/>
  <c r="A10" i="4" s="1"/>
  <c r="A9" i="4" s="1"/>
  <c r="A8" i="4" s="1"/>
  <c r="A7" i="4" s="1"/>
  <c r="A6" i="4" s="1"/>
  <c r="A5" i="4" s="1"/>
  <c r="A4" i="4" s="1"/>
  <c r="M12" i="4"/>
  <c r="J12" i="4"/>
  <c r="L11" i="4"/>
  <c r="M10" i="4"/>
  <c r="L8" i="4"/>
  <c r="L9" i="4" s="1"/>
  <c r="K8" i="4"/>
  <c r="K9" i="4" s="1"/>
  <c r="K10" i="4" s="1"/>
  <c r="J8" i="4"/>
  <c r="J9" i="4" s="1"/>
  <c r="J10" i="4" s="1"/>
  <c r="I8" i="4"/>
  <c r="I9" i="4" s="1"/>
  <c r="I10" i="4" s="1"/>
  <c r="I11" i="4" s="1"/>
  <c r="M7" i="4"/>
  <c r="M8" i="4" s="1"/>
  <c r="L6" i="4"/>
  <c r="M5" i="4"/>
  <c r="L4" i="4"/>
  <c r="K4" i="4"/>
  <c r="K5" i="4" s="1"/>
  <c r="K6" i="4" s="1"/>
  <c r="J4" i="4"/>
  <c r="J5" i="4" s="1"/>
  <c r="J6" i="4" s="1"/>
  <c r="I4" i="4"/>
  <c r="I5" i="4" s="1"/>
  <c r="I6" i="4" s="1"/>
  <c r="E11" i="4"/>
  <c r="D10" i="4"/>
  <c r="D11" i="4" s="1"/>
  <c r="C10" i="4"/>
  <c r="C11" i="4" s="1"/>
  <c r="G8" i="4"/>
  <c r="G9" i="4" s="1"/>
  <c r="G10" i="4" s="1"/>
  <c r="G11" i="4" s="1"/>
  <c r="F8" i="4"/>
  <c r="F9" i="4" s="1"/>
  <c r="E8" i="4"/>
  <c r="E9" i="4" s="1"/>
  <c r="D8" i="4"/>
  <c r="C8" i="4"/>
  <c r="E6" i="4"/>
  <c r="C5" i="4"/>
  <c r="C6" i="4" s="1"/>
  <c r="G4" i="4"/>
  <c r="G5" i="4" s="1"/>
  <c r="G6" i="4" s="1"/>
  <c r="F4" i="4"/>
  <c r="F5" i="4" s="1"/>
  <c r="E4" i="4"/>
  <c r="D4" i="4"/>
  <c r="D5" i="4" s="1"/>
  <c r="D6" i="4" s="1"/>
  <c r="C11" i="1"/>
  <c r="B11" i="1"/>
  <c r="F23" i="1"/>
  <c r="D23" i="1"/>
  <c r="B23" i="1"/>
  <c r="G16" i="1"/>
  <c r="F16" i="1"/>
  <c r="E16" i="1"/>
  <c r="D16" i="1"/>
  <c r="C16" i="1"/>
  <c r="B16" i="1"/>
  <c r="G12" i="2"/>
  <c r="D4" i="2"/>
  <c r="D5" i="2" s="1"/>
  <c r="D6" i="2" s="1"/>
  <c r="D8" i="2"/>
  <c r="D9" i="2" s="1"/>
  <c r="D10" i="2" s="1"/>
  <c r="D11" i="2" s="1"/>
  <c r="C4" i="2"/>
  <c r="C6" i="2"/>
  <c r="C8" i="2"/>
  <c r="C9" i="2" s="1"/>
  <c r="C11" i="2"/>
  <c r="B5" i="2"/>
  <c r="B6" i="2" s="1"/>
  <c r="B8" i="2"/>
  <c r="B10" i="2"/>
  <c r="B11" i="2" s="1"/>
  <c r="F8" i="2"/>
  <c r="F9" i="2" s="1"/>
  <c r="F10" i="2" s="1"/>
  <c r="E8" i="2"/>
  <c r="E9" i="2" s="1"/>
  <c r="E10" i="2" s="1"/>
  <c r="E11" i="2" s="1"/>
  <c r="F5" i="2"/>
  <c r="F6" i="2" s="1"/>
  <c r="E4" i="2"/>
  <c r="E5" i="2" s="1"/>
  <c r="E6" i="2" s="1"/>
</calcChain>
</file>

<file path=xl/sharedStrings.xml><?xml version="1.0" encoding="utf-8"?>
<sst xmlns="http://schemas.openxmlformats.org/spreadsheetml/2006/main" count="80" uniqueCount="41">
  <si>
    <t>CALENDARIO TRIBUTARIO 2020 POR NIT</t>
  </si>
  <si>
    <t>IMPUESTO A LAS VENTAS E IMPUESTO AL CONSUMO</t>
  </si>
  <si>
    <t>NIT</t>
  </si>
  <si>
    <t>BIMESTRE</t>
  </si>
  <si>
    <t>CUATRIMESTRAL</t>
  </si>
  <si>
    <t>Ene - Feb</t>
  </si>
  <si>
    <t>Mar - Abr</t>
  </si>
  <si>
    <t>May - Jun</t>
  </si>
  <si>
    <t>Jul - Ago</t>
  </si>
  <si>
    <t>Sep - Oct</t>
  </si>
  <si>
    <t>Nov - Dic</t>
  </si>
  <si>
    <t>* El impuesto al consumo solo tiene 1 periodo y es bimestral.</t>
  </si>
  <si>
    <r>
      <t xml:space="preserve">* IVA Bimestral: </t>
    </r>
    <r>
      <rPr>
        <sz val="14"/>
        <color indexed="8"/>
        <rFont val="Arial"/>
        <family val="2"/>
      </rPr>
      <t>Los responsables de este impuesto, personas jurídicas y naturales cuyos ingresos brutos a 31 de diciembre sean iguales o superiores a 92.000 UVT ($3.152.840.000) Así como los responsables de que tratan los Art. 477 y 481 del Estatuto Tributario.</t>
    </r>
  </si>
  <si>
    <t>ULTIMO DIGITO DEL NIT</t>
  </si>
  <si>
    <t>ULTIMOS 2 DIGITOS DEL NIT</t>
  </si>
  <si>
    <t>PERIODO</t>
  </si>
  <si>
    <r>
      <t xml:space="preserve">IMPUESTO A LAS VENTAS E IMPUESTO AL CONSUMO </t>
    </r>
    <r>
      <rPr>
        <b/>
        <u/>
        <sz val="14"/>
        <color rgb="FFFFFFFF"/>
        <rFont val="Arial"/>
        <family val="2"/>
      </rPr>
      <t>BIMESTRAL</t>
    </r>
  </si>
  <si>
    <t>Fecha Max. De Presentación y Pago</t>
  </si>
  <si>
    <t>Ultimo Digito del NIT</t>
  </si>
  <si>
    <t>IMPUESTO DE RENTA  Y SOBRETASA RENTA - PERSONAS JURÍDICAS</t>
  </si>
  <si>
    <t>Primera Couta</t>
  </si>
  <si>
    <t xml:space="preserve">Segundo Cuota </t>
  </si>
  <si>
    <t>ABRIL y MAYO Primera Cuota</t>
  </si>
  <si>
    <t xml:space="preserve">JUNIO Segunda Cuota </t>
  </si>
  <si>
    <r>
      <t xml:space="preserve">IMPUESTO A LAS VENTAS </t>
    </r>
    <r>
      <rPr>
        <b/>
        <u/>
        <sz val="14"/>
        <color rgb="FFFFFFFF"/>
        <rFont val="Arial"/>
        <family val="2"/>
      </rPr>
      <t>CUATRIMESTRAL</t>
    </r>
  </si>
  <si>
    <t>*** El impuesto al Consumo es de pago Bimestral</t>
  </si>
  <si>
    <r>
      <t xml:space="preserve">*** </t>
    </r>
    <r>
      <rPr>
        <b/>
        <sz val="11"/>
        <color theme="1"/>
        <rFont val="Calibri"/>
        <family val="2"/>
        <scheme val="minor"/>
      </rPr>
      <t>IVA Cuatrimestral:</t>
    </r>
    <r>
      <rPr>
        <sz val="11"/>
        <color theme="1"/>
        <rFont val="Calibri"/>
        <family val="2"/>
        <scheme val="minor"/>
      </rPr>
      <t xml:space="preserve"> Los responsables de este impuesto, personas jurídicas y naturales cuyos ingresos brutos a 31 de diciembre sean inferiores a 92.000 UVT ($3.152.840.000)</t>
    </r>
  </si>
  <si>
    <r>
      <t xml:space="preserve">*** </t>
    </r>
    <r>
      <rPr>
        <b/>
        <sz val="11"/>
        <color theme="1"/>
        <rFont val="Calibri"/>
        <family val="2"/>
        <scheme val="minor"/>
      </rPr>
      <t>IVA Bimestral:</t>
    </r>
    <r>
      <rPr>
        <sz val="11"/>
        <color theme="1"/>
        <rFont val="Calibri"/>
        <family val="2"/>
        <scheme val="minor"/>
      </rPr>
      <t xml:space="preserve"> Los responsables de este impuesto, personas jurídicas y naturales cuyos ingresos brutos a 31 de diciembre sean iguales o superiores a 92.000 UVT ($3.152.840.000) Así como los responsables de que tratan los Art. 477 y 481 del Estatuto Tributario.</t>
    </r>
  </si>
  <si>
    <t>RETENCIÓN EN LA FUENTE Y AUTORRETENCIÓN RENTA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</si>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</sst>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"/>
    <numFmt numFmtId="165" formatCode="[$-240A]d&quot; de &quot;mmmm&quot; de &quot;yyyy;@"/>
    <numFmt numFmtId="167" formatCode="d\ mmmm\ &quot;de&quot;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FF0000"/>
      <name val="Arial"/>
      <family val="2"/>
    </font>
    <font>
      <b/>
      <u/>
      <sz val="14"/>
      <color rgb="FFFFFFFF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D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3" fillId="2" borderId="5" xfId="1" applyFont="1" applyFill="1" applyBorder="1" applyAlignment="1">
      <alignment horizontal="center" vertical="center" textRotation="90" wrapText="1"/>
    </xf>
    <xf numFmtId="0" fontId="3" fillId="2" borderId="8" xfId="1" applyFont="1" applyFill="1" applyBorder="1" applyAlignment="1">
      <alignment horizontal="center" vertical="center" textRotation="90" wrapText="1"/>
    </xf>
    <xf numFmtId="0" fontId="3" fillId="2" borderId="9" xfId="1" applyFont="1" applyFill="1" applyBorder="1" applyAlignment="1">
      <alignment horizontal="center" vertical="center" textRotation="90" wrapText="1"/>
    </xf>
    <xf numFmtId="0" fontId="9" fillId="3" borderId="0" xfId="1" applyFont="1" applyFill="1" applyAlignment="1">
      <alignment vertical="top"/>
    </xf>
    <xf numFmtId="0" fontId="10" fillId="3" borderId="0" xfId="1" applyFont="1" applyFill="1"/>
    <xf numFmtId="0" fontId="6" fillId="3" borderId="5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7" fillId="3" borderId="5" xfId="1" applyNumberFormat="1" applyFont="1" applyFill="1" applyBorder="1" applyAlignment="1">
      <alignment horizontal="center" vertical="center" wrapText="1"/>
    </xf>
    <xf numFmtId="164" fontId="7" fillId="4" borderId="5" xfId="1" applyNumberFormat="1" applyFont="1" applyFill="1" applyBorder="1" applyAlignment="1">
      <alignment horizontal="center" vertical="center" wrapText="1"/>
    </xf>
    <xf numFmtId="164" fontId="7" fillId="4" borderId="9" xfId="1" applyNumberFormat="1" applyFont="1" applyFill="1" applyBorder="1" applyAlignment="1">
      <alignment horizontal="center" vertical="center" wrapText="1"/>
    </xf>
    <xf numFmtId="164" fontId="7" fillId="3" borderId="7" xfId="1" applyNumberFormat="1" applyFont="1" applyFill="1" applyBorder="1" applyAlignment="1">
      <alignment horizontal="center" vertical="center" wrapText="1"/>
    </xf>
    <xf numFmtId="164" fontId="7" fillId="4" borderId="7" xfId="1" applyNumberFormat="1" applyFont="1" applyFill="1" applyBorder="1" applyAlignment="1">
      <alignment horizontal="center" vertical="center" wrapText="1"/>
    </xf>
    <xf numFmtId="164" fontId="7" fillId="4" borderId="12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165" fontId="8" fillId="3" borderId="7" xfId="1" applyNumberFormat="1" applyFont="1" applyFill="1" applyBorder="1" applyAlignment="1">
      <alignment horizontal="center" vertical="center" wrapText="1"/>
    </xf>
    <xf numFmtId="165" fontId="8" fillId="5" borderId="7" xfId="1" applyNumberFormat="1" applyFont="1" applyFill="1" applyBorder="1" applyAlignment="1">
      <alignment horizontal="center" vertical="center" wrapText="1"/>
    </xf>
    <xf numFmtId="165" fontId="8" fillId="5" borderId="12" xfId="1" applyNumberFormat="1" applyFont="1" applyFill="1" applyBorder="1" applyAlignment="1">
      <alignment horizontal="center" vertical="center" wrapText="1"/>
    </xf>
    <xf numFmtId="0" fontId="11" fillId="3" borderId="15" xfId="1" applyFont="1" applyFill="1" applyBorder="1" applyAlignment="1">
      <alignment horizontal="center" vertical="center" wrapText="1"/>
    </xf>
    <xf numFmtId="0" fontId="11" fillId="3" borderId="16" xfId="1" applyFont="1" applyFill="1" applyBorder="1" applyAlignment="1">
      <alignment horizontal="center" vertical="center" wrapText="1"/>
    </xf>
    <xf numFmtId="0" fontId="11" fillId="3" borderId="17" xfId="1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19" xfId="1" applyFont="1" applyFill="1" applyBorder="1" applyAlignment="1">
      <alignment horizontal="center" vertical="center" wrapText="1"/>
    </xf>
    <xf numFmtId="0" fontId="11" fillId="3" borderId="20" xfId="1" applyFont="1" applyFill="1" applyBorder="1" applyAlignment="1">
      <alignment horizontal="center" vertical="center" wrapText="1"/>
    </xf>
    <xf numFmtId="0" fontId="11" fillId="3" borderId="21" xfId="1" applyFont="1" applyFill="1" applyBorder="1" applyAlignment="1">
      <alignment horizontal="center" vertical="center" wrapText="1"/>
    </xf>
    <xf numFmtId="0" fontId="11" fillId="3" borderId="2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4" fillId="0" borderId="11" xfId="0" applyFont="1" applyBorder="1"/>
    <xf numFmtId="0" fontId="8" fillId="0" borderId="7" xfId="0" applyFont="1" applyBorder="1"/>
    <xf numFmtId="0" fontId="14" fillId="0" borderId="17" xfId="0" applyFont="1" applyBorder="1"/>
    <xf numFmtId="16" fontId="8" fillId="0" borderId="5" xfId="0" applyNumberFormat="1" applyFont="1" applyBorder="1"/>
    <xf numFmtId="16" fontId="8" fillId="0" borderId="7" xfId="0" applyNumberFormat="1" applyFont="1" applyBorder="1"/>
    <xf numFmtId="16" fontId="8" fillId="0" borderId="15" xfId="0" applyNumberFormat="1" applyFont="1" applyBorder="1"/>
    <xf numFmtId="165" fontId="8" fillId="0" borderId="5" xfId="0" applyNumberFormat="1" applyFont="1" applyBorder="1" applyAlignment="1">
      <alignment horizontal="center" vertical="center" wrapText="1"/>
    </xf>
    <xf numFmtId="0" fontId="15" fillId="6" borderId="21" xfId="1" applyFont="1" applyFill="1" applyBorder="1" applyAlignment="1">
      <alignment horizontal="center" vertical="center" wrapText="1"/>
    </xf>
    <xf numFmtId="0" fontId="15" fillId="7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top" wrapText="1"/>
    </xf>
    <xf numFmtId="0" fontId="6" fillId="5" borderId="5" xfId="1" applyFont="1" applyFill="1" applyBorder="1" applyAlignment="1">
      <alignment horizontal="center" vertical="top" wrapText="1"/>
    </xf>
    <xf numFmtId="0" fontId="15" fillId="7" borderId="5" xfId="1" applyFont="1" applyFill="1" applyBorder="1" applyAlignment="1">
      <alignment horizontal="center" vertical="center"/>
    </xf>
    <xf numFmtId="164" fontId="7" fillId="3" borderId="5" xfId="1" applyNumberFormat="1" applyFont="1" applyFill="1" applyBorder="1" applyAlignment="1">
      <alignment horizontal="center" vertical="top" wrapText="1"/>
    </xf>
    <xf numFmtId="164" fontId="7" fillId="5" borderId="5" xfId="1" applyNumberFormat="1" applyFont="1" applyFill="1" applyBorder="1" applyAlignment="1">
      <alignment horizontal="center" vertical="top" wrapText="1"/>
    </xf>
    <xf numFmtId="0" fontId="15" fillId="7" borderId="15" xfId="1" applyFont="1" applyFill="1" applyBorder="1" applyAlignment="1">
      <alignment horizontal="center" vertical="center"/>
    </xf>
    <xf numFmtId="164" fontId="7" fillId="5" borderId="7" xfId="1" applyNumberFormat="1" applyFont="1" applyFill="1" applyBorder="1" applyAlignment="1">
      <alignment horizontal="center" vertical="top" wrapText="1"/>
    </xf>
    <xf numFmtId="167" fontId="7" fillId="3" borderId="5" xfId="1" applyNumberFormat="1" applyFont="1" applyFill="1" applyBorder="1" applyAlignment="1">
      <alignment horizontal="center" vertical="top" wrapText="1"/>
    </xf>
    <xf numFmtId="167" fontId="7" fillId="5" borderId="5" xfId="1" applyNumberFormat="1" applyFont="1" applyFill="1" applyBorder="1" applyAlignment="1">
      <alignment horizontal="center" vertical="top" wrapText="1"/>
    </xf>
    <xf numFmtId="0" fontId="15" fillId="7" borderId="28" xfId="1" applyFont="1" applyFill="1" applyBorder="1" applyAlignment="1">
      <alignment horizontal="center" vertical="center"/>
    </xf>
    <xf numFmtId="0" fontId="15" fillId="6" borderId="23" xfId="1" applyFont="1" applyFill="1" applyBorder="1" applyAlignment="1">
      <alignment horizontal="center" vertical="center" wrapText="1"/>
    </xf>
    <xf numFmtId="0" fontId="15" fillId="6" borderId="29" xfId="1" applyFont="1" applyFill="1" applyBorder="1" applyAlignment="1">
      <alignment horizontal="center" vertical="center" wrapText="1"/>
    </xf>
    <xf numFmtId="0" fontId="15" fillId="6" borderId="30" xfId="1" applyFont="1" applyFill="1" applyBorder="1" applyAlignment="1">
      <alignment horizontal="center" vertical="center" wrapText="1"/>
    </xf>
    <xf numFmtId="0" fontId="15" fillId="7" borderId="6" xfId="1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 wrapText="1"/>
    </xf>
    <xf numFmtId="0" fontId="0" fillId="8" borderId="26" xfId="0" applyFill="1" applyBorder="1"/>
    <xf numFmtId="0" fontId="0" fillId="8" borderId="0" xfId="0" applyFill="1" applyBorder="1"/>
    <xf numFmtId="0" fontId="0" fillId="8" borderId="31" xfId="0" applyFill="1" applyBorder="1"/>
    <xf numFmtId="0" fontId="15" fillId="7" borderId="32" xfId="1" applyFont="1" applyFill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0" fontId="15" fillId="6" borderId="33" xfId="1" applyFont="1" applyFill="1" applyBorder="1" applyAlignment="1">
      <alignment horizontal="center" vertical="center" wrapText="1"/>
    </xf>
    <xf numFmtId="0" fontId="15" fillId="6" borderId="34" xfId="1" applyFont="1" applyFill="1" applyBorder="1" applyAlignment="1">
      <alignment horizontal="center" vertical="center" wrapText="1"/>
    </xf>
    <xf numFmtId="0" fontId="15" fillId="6" borderId="35" xfId="1" applyFont="1" applyFill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0" fontId="15" fillId="6" borderId="24" xfId="1" applyFont="1" applyFill="1" applyBorder="1" applyAlignment="1">
      <alignment horizontal="center" vertical="center" wrapText="1"/>
    </xf>
    <xf numFmtId="0" fontId="15" fillId="6" borderId="36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 wrapText="1"/>
    </xf>
    <xf numFmtId="0" fontId="15" fillId="6" borderId="26" xfId="1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center" vertical="center" wrapText="1"/>
    </xf>
    <xf numFmtId="0" fontId="15" fillId="3" borderId="26" xfId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top" wrapText="1"/>
    </xf>
    <xf numFmtId="0" fontId="15" fillId="6" borderId="31" xfId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31" xfId="0" applyFill="1" applyBorder="1"/>
    <xf numFmtId="0" fontId="0" fillId="3" borderId="26" xfId="0" applyFill="1" applyBorder="1"/>
    <xf numFmtId="0" fontId="15" fillId="3" borderId="0" xfId="1" applyFont="1" applyFill="1" applyBorder="1" applyAlignment="1">
      <alignment vertical="center"/>
    </xf>
    <xf numFmtId="0" fontId="0" fillId="3" borderId="26" xfId="0" applyFill="1" applyBorder="1" applyAlignment="1">
      <alignment horizontal="left" vertical="top" wrapText="1"/>
    </xf>
    <xf numFmtId="0" fontId="0" fillId="3" borderId="31" xfId="0" applyFill="1" applyBorder="1" applyAlignment="1">
      <alignment horizontal="left" vertical="top" wrapText="1"/>
    </xf>
    <xf numFmtId="0" fontId="0" fillId="3" borderId="26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31" xfId="0" applyFill="1" applyBorder="1" applyAlignment="1">
      <alignment vertical="top" wrapText="1"/>
    </xf>
    <xf numFmtId="0" fontId="0" fillId="3" borderId="25" xfId="0" applyFill="1" applyBorder="1"/>
    <xf numFmtId="0" fontId="0" fillId="3" borderId="38" xfId="0" applyFill="1" applyBorder="1"/>
    <xf numFmtId="0" fontId="0" fillId="3" borderId="39" xfId="0" applyFill="1" applyBorder="1"/>
    <xf numFmtId="0" fontId="12" fillId="3" borderId="3" xfId="1" applyFont="1" applyFill="1" applyBorder="1" applyAlignment="1" applyProtection="1">
      <alignment horizontal="center" vertical="center" wrapText="1"/>
      <protection locked="0"/>
    </xf>
    <xf numFmtId="0" fontId="12" fillId="4" borderId="1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3656094-2F75-4268-81B7-7DED7F38F322}"/>
  </cellStyles>
  <dxfs count="8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AC7493-DC75-4D4A-B19F-EAF1F2B69EA5}" name="Tabla2" displayName="Tabla2" ref="A1:C98" totalsRowShown="0" headerRowDxfId="7" dataDxfId="6" headerRowBorderDxfId="4" tableBorderDxfId="5" totalsRowBorderDxfId="3">
  <autoFilter ref="A1:C98" xr:uid="{45A2FD00-7CBA-43B5-BF35-CD9AFEC3F4C6}"/>
  <tableColumns count="3">
    <tableColumn id="1" xr3:uid="{9B6096CC-47A8-44EA-9674-2250A2585EFF}" name="Ultimo Digito del NIT" dataDxfId="2"/>
    <tableColumn id="2" xr3:uid="{2BA4B4E8-C155-41A0-90CE-7736B2740A91}" name="ABRIL y MAYO Primera Cuota" dataDxfId="1"/>
    <tableColumn id="4" xr3:uid="{A3D36CE2-5C8E-4B97-9383-11177440DEB7}" name="JUNIO Segunda Cuota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30B5D-5110-4ED9-85F1-6A6AA91A997A}">
  <dimension ref="A1:G33"/>
  <sheetViews>
    <sheetView tabSelected="1" workbookViewId="0">
      <selection sqref="A1:G2"/>
    </sheetView>
  </sheetViews>
  <sheetFormatPr baseColWidth="10" defaultRowHeight="15" x14ac:dyDescent="0.25"/>
  <cols>
    <col min="1" max="1" width="24.140625" customWidth="1"/>
    <col min="2" max="2" width="25.28515625" customWidth="1"/>
    <col min="3" max="3" width="28.140625" bestFit="1" customWidth="1"/>
    <col min="4" max="4" width="27.28515625" bestFit="1" customWidth="1"/>
    <col min="5" max="5" width="28.140625" bestFit="1" customWidth="1"/>
    <col min="6" max="6" width="27.28515625" bestFit="1" customWidth="1"/>
    <col min="7" max="7" width="22.42578125" bestFit="1" customWidth="1"/>
  </cols>
  <sheetData>
    <row r="1" spans="1:7" ht="15" customHeight="1" x14ac:dyDescent="0.25">
      <c r="A1" s="60" t="s">
        <v>0</v>
      </c>
      <c r="B1" s="61"/>
      <c r="C1" s="61"/>
      <c r="D1" s="61"/>
      <c r="E1" s="61"/>
      <c r="F1" s="61"/>
      <c r="G1" s="62"/>
    </row>
    <row r="2" spans="1:7" ht="15" customHeight="1" x14ac:dyDescent="0.25">
      <c r="A2" s="80"/>
      <c r="B2" s="81"/>
      <c r="C2" s="81"/>
      <c r="D2" s="81"/>
      <c r="E2" s="81"/>
      <c r="F2" s="81"/>
      <c r="G2" s="86"/>
    </row>
    <row r="3" spans="1:7" ht="18.75" thickBot="1" x14ac:dyDescent="0.3">
      <c r="A3" s="82"/>
      <c r="B3" s="83"/>
      <c r="C3" s="84"/>
      <c r="D3" s="87"/>
      <c r="E3" s="87"/>
      <c r="F3" s="87"/>
      <c r="G3" s="88"/>
    </row>
    <row r="4" spans="1:7" ht="36.75" thickBot="1" x14ac:dyDescent="0.3">
      <c r="A4" s="37" t="s">
        <v>13</v>
      </c>
      <c r="B4" s="99">
        <v>2</v>
      </c>
      <c r="C4" s="87"/>
      <c r="D4" s="87"/>
      <c r="E4" s="87"/>
      <c r="F4" s="87"/>
      <c r="G4" s="88"/>
    </row>
    <row r="5" spans="1:7" ht="54.75" thickBot="1" x14ac:dyDescent="0.3">
      <c r="A5" s="79" t="s">
        <v>14</v>
      </c>
      <c r="B5" s="100">
        <v>42</v>
      </c>
      <c r="C5" s="87"/>
      <c r="D5" s="87"/>
      <c r="E5" s="87"/>
      <c r="F5" s="87"/>
      <c r="G5" s="88"/>
    </row>
    <row r="6" spans="1:7" x14ac:dyDescent="0.25">
      <c r="A6" s="89"/>
      <c r="B6" s="87"/>
      <c r="C6" s="87"/>
      <c r="D6" s="87"/>
      <c r="E6" s="87"/>
      <c r="F6" s="87"/>
      <c r="G6" s="88"/>
    </row>
    <row r="7" spans="1:7" ht="15.75" thickBot="1" x14ac:dyDescent="0.3">
      <c r="A7" s="89"/>
      <c r="B7" s="87"/>
      <c r="C7" s="87"/>
      <c r="D7" s="87"/>
      <c r="E7" s="87"/>
      <c r="F7" s="87"/>
      <c r="G7" s="88"/>
    </row>
    <row r="8" spans="1:7" ht="18" x14ac:dyDescent="0.25">
      <c r="A8" s="60" t="s">
        <v>19</v>
      </c>
      <c r="B8" s="61"/>
      <c r="C8" s="62"/>
      <c r="D8" s="90"/>
      <c r="E8" s="90"/>
      <c r="F8" s="90"/>
      <c r="G8" s="88"/>
    </row>
    <row r="9" spans="1:7" ht="18" x14ac:dyDescent="0.25">
      <c r="A9" s="77"/>
      <c r="B9" s="48"/>
      <c r="C9" s="78"/>
      <c r="D9" s="90"/>
      <c r="E9" s="90"/>
      <c r="F9" s="90"/>
      <c r="G9" s="88"/>
    </row>
    <row r="10" spans="1:7" ht="18" x14ac:dyDescent="0.25">
      <c r="A10" s="35" t="s">
        <v>15</v>
      </c>
      <c r="B10" s="13" t="s">
        <v>20</v>
      </c>
      <c r="C10" s="21" t="s">
        <v>21</v>
      </c>
      <c r="D10" s="87"/>
      <c r="E10" s="87"/>
      <c r="F10" s="87"/>
      <c r="G10" s="88"/>
    </row>
    <row r="11" spans="1:7" ht="54.75" thickBot="1" x14ac:dyDescent="0.3">
      <c r="A11" s="36" t="s">
        <v>17</v>
      </c>
      <c r="B11" s="69">
        <f>+VLOOKUP($B$5,Tabla2[#All],2,FALSE)</f>
        <v>43950</v>
      </c>
      <c r="C11" s="70">
        <f>+VLOOKUP($B$4,Tabla2[#All],3,FALSE)</f>
        <v>44005</v>
      </c>
      <c r="D11" s="87"/>
      <c r="E11" s="87"/>
      <c r="F11" s="87"/>
      <c r="G11" s="88"/>
    </row>
    <row r="12" spans="1:7" x14ac:dyDescent="0.25">
      <c r="A12" s="89"/>
      <c r="B12" s="87"/>
      <c r="C12" s="87"/>
      <c r="D12" s="87"/>
      <c r="E12" s="87"/>
      <c r="F12" s="87"/>
      <c r="G12" s="88"/>
    </row>
    <row r="13" spans="1:7" ht="15.75" thickBot="1" x14ac:dyDescent="0.3">
      <c r="A13" s="89"/>
      <c r="B13" s="87"/>
      <c r="C13" s="87"/>
      <c r="D13" s="87"/>
      <c r="E13" s="87"/>
      <c r="F13" s="87"/>
      <c r="G13" s="88"/>
    </row>
    <row r="14" spans="1:7" ht="26.25" customHeight="1" x14ac:dyDescent="0.25">
      <c r="A14" s="71" t="s">
        <v>16</v>
      </c>
      <c r="B14" s="72"/>
      <c r="C14" s="72"/>
      <c r="D14" s="72"/>
      <c r="E14" s="72"/>
      <c r="F14" s="72"/>
      <c r="G14" s="73"/>
    </row>
    <row r="15" spans="1:7" ht="18" x14ac:dyDescent="0.25">
      <c r="A15" s="35" t="s">
        <v>15</v>
      </c>
      <c r="B15" s="13" t="s">
        <v>5</v>
      </c>
      <c r="C15" s="13" t="s">
        <v>6</v>
      </c>
      <c r="D15" s="13" t="s">
        <v>7</v>
      </c>
      <c r="E15" s="13" t="s">
        <v>8</v>
      </c>
      <c r="F15" s="13" t="s">
        <v>9</v>
      </c>
      <c r="G15" s="21" t="s">
        <v>10</v>
      </c>
    </row>
    <row r="16" spans="1:7" ht="58.5" customHeight="1" thickBot="1" x14ac:dyDescent="0.3">
      <c r="A16" s="36" t="s">
        <v>17</v>
      </c>
      <c r="B16" s="69">
        <f>+VLOOKUP($B$4,'IVa y Consumo '!$A$1:$G$12,2,FALSE)</f>
        <v>43544</v>
      </c>
      <c r="C16" s="69">
        <f>+VLOOKUP($B$4,'IVa y Consumo '!$A$1:$G$12,3,FALSE)</f>
        <v>43973</v>
      </c>
      <c r="D16" s="69">
        <f>+VLOOKUP($B$4,'IVa y Consumo '!$A$1:$G$12,4,FALSE)</f>
        <v>44029</v>
      </c>
      <c r="E16" s="69">
        <f>+VLOOKUP($B$4,'IVa y Consumo '!$A$1:$G$12,5,FALSE)</f>
        <v>44092</v>
      </c>
      <c r="F16" s="69">
        <f>+VLOOKUP($B$4,'IVa y Consumo '!$A$1:$G$12,6,FALSE)</f>
        <v>44158</v>
      </c>
      <c r="G16" s="70">
        <f>+VLOOKUP($B$4,'IVa y Consumo '!$A$1:$G$12,7,FALSE)</f>
        <v>44221</v>
      </c>
    </row>
    <row r="17" spans="1:7" x14ac:dyDescent="0.25">
      <c r="A17" s="89" t="s">
        <v>25</v>
      </c>
      <c r="B17" s="87"/>
      <c r="C17" s="87"/>
      <c r="D17" s="87"/>
      <c r="E17" s="87"/>
      <c r="F17" s="87"/>
      <c r="G17" s="88"/>
    </row>
    <row r="18" spans="1:7" x14ac:dyDescent="0.25">
      <c r="A18" s="91" t="s">
        <v>27</v>
      </c>
      <c r="B18" s="85"/>
      <c r="C18" s="85"/>
      <c r="D18" s="85"/>
      <c r="E18" s="85"/>
      <c r="F18" s="85"/>
      <c r="G18" s="92"/>
    </row>
    <row r="19" spans="1:7" x14ac:dyDescent="0.25">
      <c r="A19" s="91"/>
      <c r="B19" s="85"/>
      <c r="C19" s="85"/>
      <c r="D19" s="85"/>
      <c r="E19" s="85"/>
      <c r="F19" s="85"/>
      <c r="G19" s="92"/>
    </row>
    <row r="20" spans="1:7" ht="15" customHeight="1" thickBot="1" x14ac:dyDescent="0.3">
      <c r="A20" s="89"/>
      <c r="B20" s="87"/>
      <c r="C20" s="87"/>
      <c r="D20" s="87"/>
      <c r="E20" s="87"/>
      <c r="F20" s="87"/>
      <c r="G20" s="88"/>
    </row>
    <row r="21" spans="1:7" ht="18" customHeight="1" x14ac:dyDescent="0.25">
      <c r="A21" s="71" t="s">
        <v>24</v>
      </c>
      <c r="B21" s="72"/>
      <c r="C21" s="72"/>
      <c r="D21" s="72"/>
      <c r="E21" s="72"/>
      <c r="F21" s="72"/>
      <c r="G21" s="73"/>
    </row>
    <row r="22" spans="1:7" ht="18" customHeight="1" x14ac:dyDescent="0.25">
      <c r="A22" s="35" t="s">
        <v>15</v>
      </c>
      <c r="B22" s="13" t="s">
        <v>5</v>
      </c>
      <c r="C22" s="13" t="s">
        <v>6</v>
      </c>
      <c r="D22" s="13" t="s">
        <v>7</v>
      </c>
      <c r="E22" s="13" t="s">
        <v>8</v>
      </c>
      <c r="F22" s="13" t="s">
        <v>9</v>
      </c>
      <c r="G22" s="21" t="s">
        <v>10</v>
      </c>
    </row>
    <row r="23" spans="1:7" ht="54.75" thickBot="1" x14ac:dyDescent="0.3">
      <c r="A23" s="36" t="s">
        <v>17</v>
      </c>
      <c r="B23" s="74">
        <f>+VLOOKUP($B$4,'IVa y Consumo '!$A$1:$G$12,3,FALSE)</f>
        <v>43973</v>
      </c>
      <c r="C23" s="75"/>
      <c r="D23" s="74">
        <f>+VLOOKUP($B$4,'IVa y Consumo '!$A$1:$G$12,5,FALSE)</f>
        <v>44092</v>
      </c>
      <c r="E23" s="75"/>
      <c r="F23" s="74">
        <f>+VLOOKUP($B$4,'IVa y Consumo '!$A$1:$G$12,7,FALSE)</f>
        <v>44221</v>
      </c>
      <c r="G23" s="76"/>
    </row>
    <row r="24" spans="1:7" ht="15" customHeight="1" x14ac:dyDescent="0.25">
      <c r="A24" s="91" t="s">
        <v>26</v>
      </c>
      <c r="B24" s="85"/>
      <c r="C24" s="85"/>
      <c r="D24" s="85"/>
      <c r="E24" s="85"/>
      <c r="F24" s="85"/>
      <c r="G24" s="92"/>
    </row>
    <row r="25" spans="1:7" ht="15.75" thickBot="1" x14ac:dyDescent="0.3">
      <c r="A25" s="93"/>
      <c r="B25" s="94"/>
      <c r="C25" s="94"/>
      <c r="D25" s="94"/>
      <c r="E25" s="94"/>
      <c r="F25" s="94"/>
      <c r="G25" s="95"/>
    </row>
    <row r="26" spans="1:7" ht="18" x14ac:dyDescent="0.25">
      <c r="A26" s="60" t="s">
        <v>28</v>
      </c>
      <c r="B26" s="61"/>
      <c r="C26" s="61"/>
      <c r="D26" s="61"/>
      <c r="E26" s="61"/>
      <c r="F26" s="61"/>
      <c r="G26" s="62"/>
    </row>
    <row r="27" spans="1:7" ht="18" x14ac:dyDescent="0.25">
      <c r="A27" s="35" t="s">
        <v>15</v>
      </c>
      <c r="B27" s="52" t="s">
        <v>29</v>
      </c>
      <c r="C27" s="52" t="s">
        <v>30</v>
      </c>
      <c r="D27" s="52" t="s">
        <v>31</v>
      </c>
      <c r="E27" s="55" t="s">
        <v>32</v>
      </c>
      <c r="F27" s="52" t="s">
        <v>33</v>
      </c>
      <c r="G27" s="63" t="s">
        <v>34</v>
      </c>
    </row>
    <row r="28" spans="1:7" ht="54" x14ac:dyDescent="0.25">
      <c r="A28" s="35" t="s">
        <v>17</v>
      </c>
      <c r="B28" s="47">
        <f>+VLOOKUP($B$4,'RTE FTE'!$A$1:$M$12,2,FALSE)</f>
        <v>43882</v>
      </c>
      <c r="C28" s="47">
        <f>+VLOOKUP($B$4,'RTE FTE'!$A$1:$M$12,3,FALSE)</f>
        <v>43544</v>
      </c>
      <c r="D28" s="47">
        <f>+VLOOKUP($B$4,'RTE FTE'!$A$1:$M$12,4,FALSE)</f>
        <v>43579</v>
      </c>
      <c r="E28" s="47">
        <f>+VLOOKUP($B$4,'RTE FTE'!$A$1:$M$12,5,FALSE)</f>
        <v>43973</v>
      </c>
      <c r="F28" s="47">
        <f>+VLOOKUP($B$4,'RTE FTE'!$A$1:$M$12,6,FALSE)</f>
        <v>44005</v>
      </c>
      <c r="G28" s="64">
        <f>+VLOOKUP($B$4,'RTE FTE'!$A$1:$M$12,7,FALSE)</f>
        <v>44029</v>
      </c>
    </row>
    <row r="29" spans="1:7" x14ac:dyDescent="0.25">
      <c r="A29" s="65"/>
      <c r="B29" s="66"/>
      <c r="C29" s="66"/>
      <c r="D29" s="66"/>
      <c r="E29" s="66"/>
      <c r="F29" s="66"/>
      <c r="G29" s="67"/>
    </row>
    <row r="30" spans="1:7" ht="18" x14ac:dyDescent="0.25">
      <c r="A30" s="35" t="s">
        <v>15</v>
      </c>
      <c r="B30" s="59" t="s">
        <v>35</v>
      </c>
      <c r="C30" s="55" t="s">
        <v>36</v>
      </c>
      <c r="D30" s="59" t="s">
        <v>37</v>
      </c>
      <c r="E30" s="59" t="s">
        <v>38</v>
      </c>
      <c r="F30" s="59" t="s">
        <v>39</v>
      </c>
      <c r="G30" s="68" t="s">
        <v>40</v>
      </c>
    </row>
    <row r="31" spans="1:7" ht="54.75" thickBot="1" x14ac:dyDescent="0.3">
      <c r="A31" s="36" t="s">
        <v>17</v>
      </c>
      <c r="B31" s="69">
        <f>+VLOOKUP($B$4,'RTE FTE'!$A$1:$M$12,8,FALSE)</f>
        <v>44067</v>
      </c>
      <c r="C31" s="69">
        <f>+VLOOKUP($B$4,'RTE FTE'!$A$1:$M$12,9,FALSE)</f>
        <v>44092</v>
      </c>
      <c r="D31" s="69">
        <f>+VLOOKUP($B$4,'RTE FTE'!$A$1:$M$12,10,FALSE)</f>
        <v>44123</v>
      </c>
      <c r="E31" s="69">
        <f>+VLOOKUP($B$4,'RTE FTE'!$A$1:$M$12,11,FALSE)</f>
        <v>44158</v>
      </c>
      <c r="F31" s="69">
        <f>+VLOOKUP($B$4,'RTE FTE'!$A$1:$M$12,12,FALSE)</f>
        <v>44187</v>
      </c>
      <c r="G31" s="70">
        <f>+VLOOKUP($B$4,'RTE FTE'!$A$1:$M$12,13,FALSE)</f>
        <v>44221</v>
      </c>
    </row>
    <row r="32" spans="1:7" x14ac:dyDescent="0.25">
      <c r="A32" s="89"/>
      <c r="B32" s="87"/>
      <c r="C32" s="87"/>
      <c r="D32" s="87"/>
      <c r="E32" s="87"/>
      <c r="F32" s="87"/>
      <c r="G32" s="88"/>
    </row>
    <row r="33" spans="1:7" ht="15.75" thickBot="1" x14ac:dyDescent="0.3">
      <c r="A33" s="96"/>
      <c r="B33" s="97"/>
      <c r="C33" s="97"/>
      <c r="D33" s="97"/>
      <c r="E33" s="97"/>
      <c r="F33" s="97"/>
      <c r="G33" s="98"/>
    </row>
  </sheetData>
  <sheetProtection algorithmName="SHA-512" hashValue="B2aprO9J9+7m9fzSvhm5D0cm7YZ+8kUvXlrwCBlsfsqtlNuN3hpD8E+4iJtecBE5CxgiytZVaIMYGuIDTJC9jg==" saltValue="pUCRrphpWA8TnNq5jjbh3g==" spinCount="100000" sheet="1" objects="1" scenarios="1"/>
  <mergeCells count="10">
    <mergeCell ref="A26:G26"/>
    <mergeCell ref="A1:G2"/>
    <mergeCell ref="A8:C9"/>
    <mergeCell ref="A18:G19"/>
    <mergeCell ref="A24:G24"/>
    <mergeCell ref="A14:G14"/>
    <mergeCell ref="A21:G21"/>
    <mergeCell ref="B23:C23"/>
    <mergeCell ref="D23:E23"/>
    <mergeCell ref="F23:G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F6418-0A6D-4E19-92E1-74D75DF81BB0}">
  <dimension ref="A1:C98"/>
  <sheetViews>
    <sheetView topLeftCell="A83" workbookViewId="0">
      <selection activeCell="C100" sqref="C100"/>
    </sheetView>
  </sheetViews>
  <sheetFormatPr baseColWidth="10" defaultRowHeight="15" x14ac:dyDescent="0.25"/>
  <sheetData>
    <row r="1" spans="1:3" ht="63" x14ac:dyDescent="0.25">
      <c r="A1" s="38" t="s">
        <v>18</v>
      </c>
      <c r="B1" s="39" t="s">
        <v>22</v>
      </c>
      <c r="C1" s="40" t="s">
        <v>23</v>
      </c>
    </row>
    <row r="2" spans="1:3" ht="15.75" x14ac:dyDescent="0.25">
      <c r="A2" s="41">
        <v>0</v>
      </c>
      <c r="B2" s="44">
        <v>43935</v>
      </c>
      <c r="C2" s="45">
        <v>43991</v>
      </c>
    </row>
    <row r="3" spans="1:3" ht="15.75" x14ac:dyDescent="0.25">
      <c r="A3" s="41">
        <v>96</v>
      </c>
      <c r="B3" s="44">
        <v>43935</v>
      </c>
      <c r="C3" s="42"/>
    </row>
    <row r="4" spans="1:3" ht="15.75" x14ac:dyDescent="0.25">
      <c r="A4" s="41">
        <v>95</v>
      </c>
      <c r="B4" s="44">
        <v>43936</v>
      </c>
      <c r="C4" s="42"/>
    </row>
    <row r="5" spans="1:3" ht="15.75" x14ac:dyDescent="0.25">
      <c r="A5" s="41">
        <v>94</v>
      </c>
      <c r="B5" s="44">
        <v>43936</v>
      </c>
      <c r="C5" s="42"/>
    </row>
    <row r="6" spans="1:3" ht="15.75" x14ac:dyDescent="0.25">
      <c r="A6" s="41">
        <v>93</v>
      </c>
      <c r="B6" s="44">
        <v>43936</v>
      </c>
      <c r="C6" s="42"/>
    </row>
    <row r="7" spans="1:3" ht="15.75" x14ac:dyDescent="0.25">
      <c r="A7" s="41">
        <v>92</v>
      </c>
      <c r="B7" s="44">
        <v>43936</v>
      </c>
      <c r="C7" s="42"/>
    </row>
    <row r="8" spans="1:3" ht="15.75" x14ac:dyDescent="0.25">
      <c r="A8" s="41">
        <v>91</v>
      </c>
      <c r="B8" s="44">
        <v>43936</v>
      </c>
      <c r="C8" s="42"/>
    </row>
    <row r="9" spans="1:3" ht="15.75" x14ac:dyDescent="0.25">
      <c r="A9" s="41">
        <v>90</v>
      </c>
      <c r="B9" s="44">
        <v>43937</v>
      </c>
      <c r="C9" s="42"/>
    </row>
    <row r="10" spans="1:3" ht="15.75" x14ac:dyDescent="0.25">
      <c r="A10" s="41">
        <v>89</v>
      </c>
      <c r="B10" s="44">
        <v>43937</v>
      </c>
      <c r="C10" s="42"/>
    </row>
    <row r="11" spans="1:3" ht="15.75" x14ac:dyDescent="0.25">
      <c r="A11" s="41">
        <v>88</v>
      </c>
      <c r="B11" s="44">
        <v>43937</v>
      </c>
      <c r="C11" s="42"/>
    </row>
    <row r="12" spans="1:3" ht="15.75" x14ac:dyDescent="0.25">
      <c r="A12" s="41">
        <v>87</v>
      </c>
      <c r="B12" s="44">
        <v>43937</v>
      </c>
      <c r="C12" s="42"/>
    </row>
    <row r="13" spans="1:3" ht="15.75" x14ac:dyDescent="0.25">
      <c r="A13" s="41">
        <v>86</v>
      </c>
      <c r="B13" s="44">
        <v>43937</v>
      </c>
      <c r="C13" s="42"/>
    </row>
    <row r="14" spans="1:3" ht="15.75" x14ac:dyDescent="0.25">
      <c r="A14" s="41">
        <v>85</v>
      </c>
      <c r="B14" s="44">
        <v>43938</v>
      </c>
      <c r="C14" s="42"/>
    </row>
    <row r="15" spans="1:3" ht="15.75" x14ac:dyDescent="0.25">
      <c r="A15" s="41">
        <v>84</v>
      </c>
      <c r="B15" s="44">
        <v>43938</v>
      </c>
      <c r="C15" s="42"/>
    </row>
    <row r="16" spans="1:3" ht="15.75" x14ac:dyDescent="0.25">
      <c r="A16" s="41">
        <v>83</v>
      </c>
      <c r="B16" s="44">
        <v>43938</v>
      </c>
      <c r="C16" s="42"/>
    </row>
    <row r="17" spans="1:3" ht="15.75" x14ac:dyDescent="0.25">
      <c r="A17" s="41">
        <v>82</v>
      </c>
      <c r="B17" s="44">
        <v>43938</v>
      </c>
      <c r="C17" s="42"/>
    </row>
    <row r="18" spans="1:3" ht="15.75" x14ac:dyDescent="0.25">
      <c r="A18" s="41">
        <v>81</v>
      </c>
      <c r="B18" s="44">
        <v>43938</v>
      </c>
      <c r="C18" s="42"/>
    </row>
    <row r="19" spans="1:3" ht="15.75" x14ac:dyDescent="0.25">
      <c r="A19" s="41">
        <v>80</v>
      </c>
      <c r="B19" s="44">
        <v>43941</v>
      </c>
      <c r="C19" s="42"/>
    </row>
    <row r="20" spans="1:3" ht="15.75" x14ac:dyDescent="0.25">
      <c r="A20" s="41">
        <v>79</v>
      </c>
      <c r="B20" s="44">
        <v>43941</v>
      </c>
      <c r="C20" s="42"/>
    </row>
    <row r="21" spans="1:3" ht="15.75" x14ac:dyDescent="0.25">
      <c r="A21" s="41">
        <v>78</v>
      </c>
      <c r="B21" s="44">
        <v>43941</v>
      </c>
      <c r="C21" s="42"/>
    </row>
    <row r="22" spans="1:3" ht="15.75" x14ac:dyDescent="0.25">
      <c r="A22" s="41">
        <v>77</v>
      </c>
      <c r="B22" s="44">
        <v>43941</v>
      </c>
      <c r="C22" s="42"/>
    </row>
    <row r="23" spans="1:3" ht="15.75" x14ac:dyDescent="0.25">
      <c r="A23" s="41">
        <v>76</v>
      </c>
      <c r="B23" s="44">
        <v>43941</v>
      </c>
      <c r="C23" s="42"/>
    </row>
    <row r="24" spans="1:3" ht="15.75" x14ac:dyDescent="0.25">
      <c r="A24" s="41">
        <v>75</v>
      </c>
      <c r="B24" s="44">
        <v>43942</v>
      </c>
      <c r="C24" s="42"/>
    </row>
    <row r="25" spans="1:3" ht="15.75" x14ac:dyDescent="0.25">
      <c r="A25" s="41">
        <v>74</v>
      </c>
      <c r="B25" s="44">
        <v>43942</v>
      </c>
      <c r="C25" s="42"/>
    </row>
    <row r="26" spans="1:3" ht="15.75" x14ac:dyDescent="0.25">
      <c r="A26" s="41">
        <v>73</v>
      </c>
      <c r="B26" s="44">
        <v>43942</v>
      </c>
      <c r="C26" s="42"/>
    </row>
    <row r="27" spans="1:3" ht="15.75" x14ac:dyDescent="0.25">
      <c r="A27" s="41">
        <v>72</v>
      </c>
      <c r="B27" s="44">
        <v>43942</v>
      </c>
      <c r="C27" s="42"/>
    </row>
    <row r="28" spans="1:3" ht="15.75" x14ac:dyDescent="0.25">
      <c r="A28" s="41">
        <v>71</v>
      </c>
      <c r="B28" s="44">
        <v>43942</v>
      </c>
      <c r="C28" s="42"/>
    </row>
    <row r="29" spans="1:3" ht="15.75" x14ac:dyDescent="0.25">
      <c r="A29" s="41">
        <v>70</v>
      </c>
      <c r="B29" s="44">
        <v>43943</v>
      </c>
      <c r="C29" s="42"/>
    </row>
    <row r="30" spans="1:3" ht="15.75" x14ac:dyDescent="0.25">
      <c r="A30" s="41">
        <v>69</v>
      </c>
      <c r="B30" s="44">
        <v>43943</v>
      </c>
      <c r="C30" s="42"/>
    </row>
    <row r="31" spans="1:3" ht="15.75" x14ac:dyDescent="0.25">
      <c r="A31" s="41">
        <v>68</v>
      </c>
      <c r="B31" s="44">
        <v>43943</v>
      </c>
      <c r="C31" s="42"/>
    </row>
    <row r="32" spans="1:3" ht="15.75" x14ac:dyDescent="0.25">
      <c r="A32" s="41">
        <v>67</v>
      </c>
      <c r="B32" s="44">
        <v>43943</v>
      </c>
      <c r="C32" s="42"/>
    </row>
    <row r="33" spans="1:3" ht="15.75" x14ac:dyDescent="0.25">
      <c r="A33" s="41">
        <v>66</v>
      </c>
      <c r="B33" s="44">
        <v>43943</v>
      </c>
      <c r="C33" s="42"/>
    </row>
    <row r="34" spans="1:3" ht="15.75" x14ac:dyDescent="0.25">
      <c r="A34" s="41">
        <v>65</v>
      </c>
      <c r="B34" s="44">
        <v>43944</v>
      </c>
      <c r="C34" s="42"/>
    </row>
    <row r="35" spans="1:3" ht="15.75" x14ac:dyDescent="0.25">
      <c r="A35" s="41">
        <v>64</v>
      </c>
      <c r="B35" s="44">
        <v>43944</v>
      </c>
      <c r="C35" s="42"/>
    </row>
    <row r="36" spans="1:3" ht="15.75" x14ac:dyDescent="0.25">
      <c r="A36" s="41">
        <v>63</v>
      </c>
      <c r="B36" s="44">
        <v>43944</v>
      </c>
      <c r="C36" s="42"/>
    </row>
    <row r="37" spans="1:3" ht="15.75" x14ac:dyDescent="0.25">
      <c r="A37" s="41">
        <v>62</v>
      </c>
      <c r="B37" s="44">
        <v>43944</v>
      </c>
      <c r="C37" s="42"/>
    </row>
    <row r="38" spans="1:3" ht="15.75" x14ac:dyDescent="0.25">
      <c r="A38" s="41">
        <v>61</v>
      </c>
      <c r="B38" s="44">
        <v>43944</v>
      </c>
      <c r="C38" s="42"/>
    </row>
    <row r="39" spans="1:3" ht="15.75" x14ac:dyDescent="0.25">
      <c r="A39" s="41">
        <v>60</v>
      </c>
      <c r="B39" s="44">
        <v>43945</v>
      </c>
      <c r="C39" s="42"/>
    </row>
    <row r="40" spans="1:3" ht="15.75" x14ac:dyDescent="0.25">
      <c r="A40" s="41">
        <v>59</v>
      </c>
      <c r="B40" s="44">
        <v>43945</v>
      </c>
      <c r="C40" s="42"/>
    </row>
    <row r="41" spans="1:3" ht="15.75" x14ac:dyDescent="0.25">
      <c r="A41" s="41">
        <v>58</v>
      </c>
      <c r="B41" s="44">
        <v>43945</v>
      </c>
      <c r="C41" s="42"/>
    </row>
    <row r="42" spans="1:3" ht="15.75" x14ac:dyDescent="0.25">
      <c r="A42" s="41">
        <v>57</v>
      </c>
      <c r="B42" s="44">
        <v>43945</v>
      </c>
      <c r="C42" s="42"/>
    </row>
    <row r="43" spans="1:3" ht="15.75" x14ac:dyDescent="0.25">
      <c r="A43" s="41">
        <v>56</v>
      </c>
      <c r="B43" s="44">
        <v>43945</v>
      </c>
      <c r="C43" s="42"/>
    </row>
    <row r="44" spans="1:3" ht="15.75" x14ac:dyDescent="0.25">
      <c r="A44" s="41">
        <v>55</v>
      </c>
      <c r="B44" s="44">
        <v>43948</v>
      </c>
      <c r="C44" s="42"/>
    </row>
    <row r="45" spans="1:3" ht="15.75" x14ac:dyDescent="0.25">
      <c r="A45" s="41">
        <v>54</v>
      </c>
      <c r="B45" s="44">
        <v>43948</v>
      </c>
      <c r="C45" s="42"/>
    </row>
    <row r="46" spans="1:3" ht="15.75" x14ac:dyDescent="0.25">
      <c r="A46" s="41">
        <v>53</v>
      </c>
      <c r="B46" s="44">
        <v>43948</v>
      </c>
      <c r="C46" s="42"/>
    </row>
    <row r="47" spans="1:3" ht="15.75" x14ac:dyDescent="0.25">
      <c r="A47" s="41">
        <v>52</v>
      </c>
      <c r="B47" s="44">
        <v>43948</v>
      </c>
      <c r="C47" s="42"/>
    </row>
    <row r="48" spans="1:3" ht="15.75" x14ac:dyDescent="0.25">
      <c r="A48" s="41">
        <v>51</v>
      </c>
      <c r="B48" s="44">
        <v>43948</v>
      </c>
      <c r="C48" s="42"/>
    </row>
    <row r="49" spans="1:3" ht="15.75" x14ac:dyDescent="0.25">
      <c r="A49" s="41">
        <v>50</v>
      </c>
      <c r="B49" s="44">
        <v>43949</v>
      </c>
      <c r="C49" s="42"/>
    </row>
    <row r="50" spans="1:3" ht="15.75" x14ac:dyDescent="0.25">
      <c r="A50" s="41">
        <v>49</v>
      </c>
      <c r="B50" s="44">
        <v>43949</v>
      </c>
      <c r="C50" s="42"/>
    </row>
    <row r="51" spans="1:3" ht="15.75" x14ac:dyDescent="0.25">
      <c r="A51" s="41">
        <v>48</v>
      </c>
      <c r="B51" s="44">
        <v>43949</v>
      </c>
      <c r="C51" s="42"/>
    </row>
    <row r="52" spans="1:3" ht="15.75" x14ac:dyDescent="0.25">
      <c r="A52" s="41">
        <v>47</v>
      </c>
      <c r="B52" s="44">
        <v>43949</v>
      </c>
      <c r="C52" s="42"/>
    </row>
    <row r="53" spans="1:3" ht="15.75" x14ac:dyDescent="0.25">
      <c r="A53" s="41">
        <v>46</v>
      </c>
      <c r="B53" s="44">
        <v>43949</v>
      </c>
      <c r="C53" s="42"/>
    </row>
    <row r="54" spans="1:3" ht="15.75" x14ac:dyDescent="0.25">
      <c r="A54" s="41">
        <v>45</v>
      </c>
      <c r="B54" s="44">
        <v>43950</v>
      </c>
      <c r="C54" s="42"/>
    </row>
    <row r="55" spans="1:3" ht="15.75" x14ac:dyDescent="0.25">
      <c r="A55" s="41">
        <v>44</v>
      </c>
      <c r="B55" s="44">
        <v>43950</v>
      </c>
      <c r="C55" s="42"/>
    </row>
    <row r="56" spans="1:3" ht="15.75" x14ac:dyDescent="0.25">
      <c r="A56" s="41">
        <v>43</v>
      </c>
      <c r="B56" s="44">
        <v>43950</v>
      </c>
      <c r="C56" s="42"/>
    </row>
    <row r="57" spans="1:3" ht="15.75" x14ac:dyDescent="0.25">
      <c r="A57" s="41">
        <v>42</v>
      </c>
      <c r="B57" s="44">
        <v>43950</v>
      </c>
      <c r="C57" s="42"/>
    </row>
    <row r="58" spans="1:3" ht="15.75" x14ac:dyDescent="0.25">
      <c r="A58" s="41">
        <v>41</v>
      </c>
      <c r="B58" s="44">
        <v>43950</v>
      </c>
      <c r="C58" s="42"/>
    </row>
    <row r="59" spans="1:3" ht="15.75" x14ac:dyDescent="0.25">
      <c r="A59" s="41">
        <v>40</v>
      </c>
      <c r="B59" s="44">
        <v>43951</v>
      </c>
      <c r="C59" s="42"/>
    </row>
    <row r="60" spans="1:3" ht="15.75" x14ac:dyDescent="0.25">
      <c r="A60" s="41">
        <v>39</v>
      </c>
      <c r="B60" s="44">
        <v>43951</v>
      </c>
      <c r="C60" s="42"/>
    </row>
    <row r="61" spans="1:3" ht="15.75" x14ac:dyDescent="0.25">
      <c r="A61" s="41">
        <v>38</v>
      </c>
      <c r="B61" s="44">
        <v>43951</v>
      </c>
      <c r="C61" s="42"/>
    </row>
    <row r="62" spans="1:3" ht="15.75" x14ac:dyDescent="0.25">
      <c r="A62" s="41">
        <v>37</v>
      </c>
      <c r="B62" s="44">
        <v>43951</v>
      </c>
      <c r="C62" s="42"/>
    </row>
    <row r="63" spans="1:3" ht="15.75" x14ac:dyDescent="0.25">
      <c r="A63" s="41">
        <v>36</v>
      </c>
      <c r="B63" s="44">
        <v>43951</v>
      </c>
      <c r="C63" s="42"/>
    </row>
    <row r="64" spans="1:3" ht="15.75" x14ac:dyDescent="0.25">
      <c r="A64" s="41">
        <v>35</v>
      </c>
      <c r="B64" s="44">
        <v>43955</v>
      </c>
      <c r="C64" s="42"/>
    </row>
    <row r="65" spans="1:3" ht="15.75" x14ac:dyDescent="0.25">
      <c r="A65" s="41">
        <v>34</v>
      </c>
      <c r="B65" s="44">
        <v>43955</v>
      </c>
      <c r="C65" s="42"/>
    </row>
    <row r="66" spans="1:3" ht="15.75" x14ac:dyDescent="0.25">
      <c r="A66" s="41">
        <v>33</v>
      </c>
      <c r="B66" s="44">
        <v>43955</v>
      </c>
      <c r="C66" s="42"/>
    </row>
    <row r="67" spans="1:3" ht="15.75" x14ac:dyDescent="0.25">
      <c r="A67" s="41">
        <v>32</v>
      </c>
      <c r="B67" s="44">
        <v>43955</v>
      </c>
      <c r="C67" s="42"/>
    </row>
    <row r="68" spans="1:3" ht="15.75" x14ac:dyDescent="0.25">
      <c r="A68" s="41">
        <v>31</v>
      </c>
      <c r="B68" s="44">
        <v>43955</v>
      </c>
      <c r="C68" s="42"/>
    </row>
    <row r="69" spans="1:3" ht="15.75" x14ac:dyDescent="0.25">
      <c r="A69" s="41">
        <v>30</v>
      </c>
      <c r="B69" s="44">
        <v>43956</v>
      </c>
      <c r="C69" s="42"/>
    </row>
    <row r="70" spans="1:3" ht="15.75" x14ac:dyDescent="0.25">
      <c r="A70" s="41">
        <v>29</v>
      </c>
      <c r="B70" s="44">
        <v>43956</v>
      </c>
      <c r="C70" s="42"/>
    </row>
    <row r="71" spans="1:3" ht="15.75" x14ac:dyDescent="0.25">
      <c r="A71" s="41">
        <v>28</v>
      </c>
      <c r="B71" s="44">
        <v>43956</v>
      </c>
      <c r="C71" s="42"/>
    </row>
    <row r="72" spans="1:3" ht="15.75" x14ac:dyDescent="0.25">
      <c r="A72" s="41">
        <v>27</v>
      </c>
      <c r="B72" s="44">
        <v>43956</v>
      </c>
      <c r="C72" s="42"/>
    </row>
    <row r="73" spans="1:3" ht="15.75" x14ac:dyDescent="0.25">
      <c r="A73" s="41">
        <v>26</v>
      </c>
      <c r="B73" s="44">
        <v>43956</v>
      </c>
      <c r="C73" s="42"/>
    </row>
    <row r="74" spans="1:3" ht="15.75" x14ac:dyDescent="0.25">
      <c r="A74" s="41">
        <v>25</v>
      </c>
      <c r="B74" s="44">
        <v>43957</v>
      </c>
      <c r="C74" s="42"/>
    </row>
    <row r="75" spans="1:3" ht="15.75" x14ac:dyDescent="0.25">
      <c r="A75" s="41">
        <v>24</v>
      </c>
      <c r="B75" s="44">
        <v>43957</v>
      </c>
      <c r="C75" s="42"/>
    </row>
    <row r="76" spans="1:3" ht="15.75" x14ac:dyDescent="0.25">
      <c r="A76" s="41">
        <v>23</v>
      </c>
      <c r="B76" s="44">
        <v>43957</v>
      </c>
      <c r="C76" s="42"/>
    </row>
    <row r="77" spans="1:3" ht="15.75" x14ac:dyDescent="0.25">
      <c r="A77" s="41">
        <v>22</v>
      </c>
      <c r="B77" s="44">
        <v>43957</v>
      </c>
      <c r="C77" s="42"/>
    </row>
    <row r="78" spans="1:3" ht="15.75" x14ac:dyDescent="0.25">
      <c r="A78" s="41">
        <v>21</v>
      </c>
      <c r="B78" s="44">
        <v>43957</v>
      </c>
      <c r="C78" s="42"/>
    </row>
    <row r="79" spans="1:3" ht="15.75" x14ac:dyDescent="0.25">
      <c r="A79" s="41">
        <v>20</v>
      </c>
      <c r="B79" s="44">
        <v>43958</v>
      </c>
      <c r="C79" s="42"/>
    </row>
    <row r="80" spans="1:3" ht="15.75" x14ac:dyDescent="0.25">
      <c r="A80" s="41">
        <v>19</v>
      </c>
      <c r="B80" s="44">
        <v>43958</v>
      </c>
      <c r="C80" s="42"/>
    </row>
    <row r="81" spans="1:3" ht="15.75" x14ac:dyDescent="0.25">
      <c r="A81" s="41">
        <v>18</v>
      </c>
      <c r="B81" s="44">
        <v>43958</v>
      </c>
      <c r="C81" s="42"/>
    </row>
    <row r="82" spans="1:3" ht="15.75" x14ac:dyDescent="0.25">
      <c r="A82" s="41">
        <v>17</v>
      </c>
      <c r="B82" s="44">
        <v>43958</v>
      </c>
      <c r="C82" s="42"/>
    </row>
    <row r="83" spans="1:3" ht="15.75" x14ac:dyDescent="0.25">
      <c r="A83" s="41">
        <v>16</v>
      </c>
      <c r="B83" s="44">
        <v>43958</v>
      </c>
      <c r="C83" s="42"/>
    </row>
    <row r="84" spans="1:3" ht="15.75" x14ac:dyDescent="0.25">
      <c r="A84" s="41">
        <v>15</v>
      </c>
      <c r="B84" s="44">
        <v>43959</v>
      </c>
      <c r="C84" s="42"/>
    </row>
    <row r="85" spans="1:3" ht="15.75" x14ac:dyDescent="0.25">
      <c r="A85" s="41">
        <v>14</v>
      </c>
      <c r="B85" s="44">
        <v>43959</v>
      </c>
      <c r="C85" s="42"/>
    </row>
    <row r="86" spans="1:3" ht="15.75" x14ac:dyDescent="0.25">
      <c r="A86" s="41">
        <v>13</v>
      </c>
      <c r="B86" s="44">
        <v>43959</v>
      </c>
      <c r="C86" s="42"/>
    </row>
    <row r="87" spans="1:3" ht="15.75" x14ac:dyDescent="0.25">
      <c r="A87" s="41">
        <v>12</v>
      </c>
      <c r="B87" s="44">
        <v>43959</v>
      </c>
      <c r="C87" s="42"/>
    </row>
    <row r="88" spans="1:3" ht="15.75" x14ac:dyDescent="0.25">
      <c r="A88" s="41">
        <v>11</v>
      </c>
      <c r="B88" s="44">
        <v>43959</v>
      </c>
      <c r="C88" s="42"/>
    </row>
    <row r="89" spans="1:3" ht="15.75" x14ac:dyDescent="0.25">
      <c r="A89" s="41">
        <v>10</v>
      </c>
      <c r="B89" s="44">
        <v>43962</v>
      </c>
      <c r="C89" s="42"/>
    </row>
    <row r="90" spans="1:3" ht="15.75" x14ac:dyDescent="0.25">
      <c r="A90" s="41">
        <v>9</v>
      </c>
      <c r="B90" s="44">
        <v>43962</v>
      </c>
      <c r="C90" s="45">
        <v>43992</v>
      </c>
    </row>
    <row r="91" spans="1:3" ht="15.75" x14ac:dyDescent="0.25">
      <c r="A91" s="41">
        <v>8</v>
      </c>
      <c r="B91" s="44">
        <v>43962</v>
      </c>
      <c r="C91" s="45">
        <v>43993</v>
      </c>
    </row>
    <row r="92" spans="1:3" ht="15.75" x14ac:dyDescent="0.25">
      <c r="A92" s="41">
        <v>7</v>
      </c>
      <c r="B92" s="44">
        <v>43962</v>
      </c>
      <c r="C92" s="45">
        <v>43994</v>
      </c>
    </row>
    <row r="93" spans="1:3" ht="15.75" x14ac:dyDescent="0.25">
      <c r="A93" s="41">
        <v>6</v>
      </c>
      <c r="B93" s="44">
        <v>43962</v>
      </c>
      <c r="C93" s="45">
        <v>43998</v>
      </c>
    </row>
    <row r="94" spans="1:3" ht="15.75" x14ac:dyDescent="0.25">
      <c r="A94" s="41">
        <v>5</v>
      </c>
      <c r="B94" s="44">
        <v>43963</v>
      </c>
      <c r="C94" s="45">
        <v>43999</v>
      </c>
    </row>
    <row r="95" spans="1:3" ht="15.75" x14ac:dyDescent="0.25">
      <c r="A95" s="41">
        <v>4</v>
      </c>
      <c r="B95" s="44">
        <v>43963</v>
      </c>
      <c r="C95" s="45">
        <v>44000</v>
      </c>
    </row>
    <row r="96" spans="1:3" ht="15.75" x14ac:dyDescent="0.25">
      <c r="A96" s="41">
        <v>3</v>
      </c>
      <c r="B96" s="44">
        <v>43963</v>
      </c>
      <c r="C96" s="45">
        <v>44001</v>
      </c>
    </row>
    <row r="97" spans="1:3" ht="15.75" x14ac:dyDescent="0.25">
      <c r="A97" s="41">
        <v>2</v>
      </c>
      <c r="B97" s="44">
        <v>43963</v>
      </c>
      <c r="C97" s="45">
        <v>44005</v>
      </c>
    </row>
    <row r="98" spans="1:3" ht="15.75" x14ac:dyDescent="0.25">
      <c r="A98" s="43">
        <v>1</v>
      </c>
      <c r="B98" s="44">
        <v>43963</v>
      </c>
      <c r="C98" s="46">
        <v>44006</v>
      </c>
    </row>
  </sheetData>
  <sheetProtection algorithmName="SHA-512" hashValue="KpmdpklcarhfeA/jpw85I8YI9qlAfZJEpScYwEQCCGFCrKriPHF8CDm+2oADGNmp08NKPi3Ly2QQU5jxSmzCTQ==" saltValue="Rrj4/NuGvExGeE8XxPFGqw==" spinCount="100000"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D5066-6D1B-4E06-8821-DA7C75369543}">
  <dimension ref="A1:I16"/>
  <sheetViews>
    <sheetView topLeftCell="A3" workbookViewId="0">
      <selection activeCell="A14" sqref="A14:I16"/>
    </sheetView>
  </sheetViews>
  <sheetFormatPr baseColWidth="10" defaultRowHeight="15" x14ac:dyDescent="0.25"/>
  <cols>
    <col min="2" max="2" width="13.28515625" bestFit="1" customWidth="1"/>
    <col min="3" max="3" width="19.42578125" bestFit="1" customWidth="1"/>
    <col min="4" max="4" width="13.28515625" bestFit="1" customWidth="1"/>
    <col min="5" max="5" width="19.42578125" bestFit="1" customWidth="1"/>
    <col min="6" max="6" width="18" bestFit="1" customWidth="1"/>
    <col min="7" max="7" width="22.42578125" bestFit="1" customWidth="1"/>
  </cols>
  <sheetData>
    <row r="1" spans="1:9" ht="15.75" customHeight="1" thickBot="1" x14ac:dyDescent="0.3">
      <c r="A1" s="34" t="s">
        <v>2</v>
      </c>
      <c r="B1" s="12" t="s">
        <v>3</v>
      </c>
      <c r="C1" s="20" t="s">
        <v>4</v>
      </c>
      <c r="D1" s="12" t="s">
        <v>3</v>
      </c>
      <c r="E1" s="20" t="s">
        <v>4</v>
      </c>
      <c r="F1" s="12" t="s">
        <v>3</v>
      </c>
      <c r="G1" s="13" t="s">
        <v>4</v>
      </c>
      <c r="H1" s="1" t="s">
        <v>1</v>
      </c>
      <c r="I1" s="2"/>
    </row>
    <row r="2" spans="1:9" ht="44.25" customHeight="1" x14ac:dyDescent="0.25">
      <c r="A2" s="34" t="s">
        <v>2</v>
      </c>
      <c r="B2" s="13" t="s">
        <v>5</v>
      </c>
      <c r="C2" s="13" t="s">
        <v>6</v>
      </c>
      <c r="D2" s="13" t="s">
        <v>7</v>
      </c>
      <c r="E2" s="13" t="s">
        <v>8</v>
      </c>
      <c r="F2" s="13" t="s">
        <v>9</v>
      </c>
      <c r="G2" s="13" t="s">
        <v>10</v>
      </c>
      <c r="H2" s="3"/>
      <c r="I2" s="4"/>
    </row>
    <row r="3" spans="1:9" ht="18" x14ac:dyDescent="0.25">
      <c r="A3" s="9">
        <v>0</v>
      </c>
      <c r="B3" s="17">
        <v>43900</v>
      </c>
      <c r="C3" s="14">
        <v>43963</v>
      </c>
      <c r="D3" s="14">
        <v>44019</v>
      </c>
      <c r="E3" s="14">
        <v>44082</v>
      </c>
      <c r="F3" s="14">
        <v>44145</v>
      </c>
      <c r="G3" s="22">
        <v>44209</v>
      </c>
      <c r="H3" s="3"/>
      <c r="I3" s="4"/>
    </row>
    <row r="4" spans="1:9" ht="18" x14ac:dyDescent="0.25">
      <c r="A4" s="10">
        <v>9</v>
      </c>
      <c r="B4" s="18">
        <v>43535</v>
      </c>
      <c r="C4" s="15">
        <f>+C3+1</f>
        <v>43964</v>
      </c>
      <c r="D4" s="15">
        <f>+D3+1</f>
        <v>44020</v>
      </c>
      <c r="E4" s="15">
        <f>+E3+1</f>
        <v>44083</v>
      </c>
      <c r="F4" s="15">
        <v>44146</v>
      </c>
      <c r="G4" s="23">
        <v>44210</v>
      </c>
      <c r="H4" s="3"/>
      <c r="I4" s="4"/>
    </row>
    <row r="5" spans="1:9" ht="18" x14ac:dyDescent="0.25">
      <c r="A5" s="9">
        <v>8</v>
      </c>
      <c r="B5" s="17">
        <f t="shared" ref="B5:B11" si="0">+B4+1</f>
        <v>43536</v>
      </c>
      <c r="C5" s="14">
        <v>43965</v>
      </c>
      <c r="D5" s="14">
        <f t="shared" ref="D5:D11" si="1">+D4+1</f>
        <v>44021</v>
      </c>
      <c r="E5" s="14">
        <f>+E4+1</f>
        <v>44084</v>
      </c>
      <c r="F5" s="14">
        <f>+F4+1</f>
        <v>44147</v>
      </c>
      <c r="G5" s="22">
        <v>44211</v>
      </c>
      <c r="H5" s="3"/>
      <c r="I5" s="4"/>
    </row>
    <row r="6" spans="1:9" ht="18" x14ac:dyDescent="0.25">
      <c r="A6" s="10">
        <v>7</v>
      </c>
      <c r="B6" s="18">
        <f t="shared" si="0"/>
        <v>43537</v>
      </c>
      <c r="C6" s="15">
        <f t="shared" ref="C6:C11" si="2">+C5+1</f>
        <v>43966</v>
      </c>
      <c r="D6" s="15">
        <f t="shared" si="1"/>
        <v>44022</v>
      </c>
      <c r="E6" s="15">
        <f>+E5+1</f>
        <v>44085</v>
      </c>
      <c r="F6" s="15">
        <f>+F5+1</f>
        <v>44148</v>
      </c>
      <c r="G6" s="23">
        <v>44214</v>
      </c>
      <c r="H6" s="3"/>
      <c r="I6" s="4"/>
    </row>
    <row r="7" spans="1:9" ht="18" x14ac:dyDescent="0.25">
      <c r="A7" s="9">
        <v>6</v>
      </c>
      <c r="B7" s="17">
        <v>43906</v>
      </c>
      <c r="C7" s="14">
        <v>43969</v>
      </c>
      <c r="D7" s="14">
        <v>44025</v>
      </c>
      <c r="E7" s="14">
        <v>44088</v>
      </c>
      <c r="F7" s="14">
        <v>44152</v>
      </c>
      <c r="G7" s="22">
        <v>44215</v>
      </c>
      <c r="H7" s="3"/>
      <c r="I7" s="4"/>
    </row>
    <row r="8" spans="1:9" ht="18" x14ac:dyDescent="0.25">
      <c r="A8" s="10">
        <v>5</v>
      </c>
      <c r="B8" s="18">
        <f t="shared" si="0"/>
        <v>43907</v>
      </c>
      <c r="C8" s="15">
        <f t="shared" si="2"/>
        <v>43970</v>
      </c>
      <c r="D8" s="15">
        <f t="shared" si="1"/>
        <v>44026</v>
      </c>
      <c r="E8" s="15">
        <f>+E7+1</f>
        <v>44089</v>
      </c>
      <c r="F8" s="15">
        <f>+F7+1</f>
        <v>44153</v>
      </c>
      <c r="G8" s="23">
        <v>44216</v>
      </c>
      <c r="H8" s="3"/>
      <c r="I8" s="4"/>
    </row>
    <row r="9" spans="1:9" ht="18" x14ac:dyDescent="0.25">
      <c r="A9" s="9">
        <v>4</v>
      </c>
      <c r="B9" s="17">
        <v>43542</v>
      </c>
      <c r="C9" s="14">
        <f t="shared" si="2"/>
        <v>43971</v>
      </c>
      <c r="D9" s="14">
        <f t="shared" si="1"/>
        <v>44027</v>
      </c>
      <c r="E9" s="14">
        <f>+E8+1</f>
        <v>44090</v>
      </c>
      <c r="F9" s="14">
        <f>+F8+1</f>
        <v>44154</v>
      </c>
      <c r="G9" s="22">
        <v>44217</v>
      </c>
      <c r="H9" s="3"/>
      <c r="I9" s="4"/>
    </row>
    <row r="10" spans="1:9" ht="18" x14ac:dyDescent="0.25">
      <c r="A10" s="10">
        <v>3</v>
      </c>
      <c r="B10" s="18">
        <f t="shared" si="0"/>
        <v>43543</v>
      </c>
      <c r="C10" s="15">
        <v>43972</v>
      </c>
      <c r="D10" s="15">
        <f t="shared" si="1"/>
        <v>44028</v>
      </c>
      <c r="E10" s="15">
        <f>+E9+1</f>
        <v>44091</v>
      </c>
      <c r="F10" s="15">
        <f>+F9+1</f>
        <v>44155</v>
      </c>
      <c r="G10" s="23">
        <v>44218</v>
      </c>
      <c r="H10" s="3"/>
      <c r="I10" s="4"/>
    </row>
    <row r="11" spans="1:9" ht="18" x14ac:dyDescent="0.25">
      <c r="A11" s="9">
        <v>2</v>
      </c>
      <c r="B11" s="17">
        <f t="shared" si="0"/>
        <v>43544</v>
      </c>
      <c r="C11" s="14">
        <f t="shared" si="2"/>
        <v>43973</v>
      </c>
      <c r="D11" s="14">
        <f t="shared" si="1"/>
        <v>44029</v>
      </c>
      <c r="E11" s="14">
        <f>+E10+1</f>
        <v>44092</v>
      </c>
      <c r="F11" s="14">
        <v>44158</v>
      </c>
      <c r="G11" s="22">
        <v>44221</v>
      </c>
      <c r="H11" s="3"/>
      <c r="I11" s="4"/>
    </row>
    <row r="12" spans="1:9" ht="18.75" thickBot="1" x14ac:dyDescent="0.3">
      <c r="A12" s="11">
        <v>1</v>
      </c>
      <c r="B12" s="19">
        <v>43914</v>
      </c>
      <c r="C12" s="16">
        <v>43977</v>
      </c>
      <c r="D12" s="16">
        <v>44033</v>
      </c>
      <c r="E12" s="16">
        <v>44095</v>
      </c>
      <c r="F12" s="16">
        <v>44159</v>
      </c>
      <c r="G12" s="24">
        <f>+G11+1</f>
        <v>44222</v>
      </c>
      <c r="H12" s="5"/>
      <c r="I12" s="6"/>
    </row>
    <row r="13" spans="1:9" ht="18.75" x14ac:dyDescent="0.3">
      <c r="A13" s="7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15" customHeight="1" x14ac:dyDescent="0.25">
      <c r="A14" s="25" t="s">
        <v>12</v>
      </c>
      <c r="B14" s="26"/>
      <c r="C14" s="26"/>
      <c r="D14" s="26"/>
      <c r="E14" s="26"/>
      <c r="F14" s="26"/>
      <c r="G14" s="26"/>
      <c r="H14" s="26"/>
      <c r="I14" s="27"/>
    </row>
    <row r="15" spans="1:9" ht="15" customHeight="1" x14ac:dyDescent="0.25">
      <c r="A15" s="28"/>
      <c r="B15" s="29"/>
      <c r="C15" s="29"/>
      <c r="D15" s="29"/>
      <c r="E15" s="29"/>
      <c r="F15" s="29"/>
      <c r="G15" s="29"/>
      <c r="H15" s="29"/>
      <c r="I15" s="30"/>
    </row>
    <row r="16" spans="1:9" ht="26.25" customHeight="1" x14ac:dyDescent="0.25">
      <c r="A16" s="31"/>
      <c r="B16" s="32"/>
      <c r="C16" s="32"/>
      <c r="D16" s="32"/>
      <c r="E16" s="32"/>
      <c r="F16" s="32"/>
      <c r="G16" s="32"/>
      <c r="H16" s="32"/>
      <c r="I16" s="33"/>
    </row>
  </sheetData>
  <sheetProtection algorithmName="SHA-512" hashValue="9FfgIr0ZOpm1hYPmDSzsTJOlP/b3jda28+jUs5234GNZnFy1sywonuflWi9TFiquAoFUure4b7TFppTjQ4oxRg==" saltValue="VshC/MZTEoOHRoRpe447bA==" spinCount="100000" sheet="1" objects="1" scenarios="1"/>
  <mergeCells count="2">
    <mergeCell ref="A14:I16"/>
    <mergeCell ref="H1:I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B3304-72AF-46EF-8405-0DDFACA192FA}">
  <dimension ref="A1:M12"/>
  <sheetViews>
    <sheetView workbookViewId="0">
      <selection activeCell="A2" sqref="A2"/>
    </sheetView>
  </sheetViews>
  <sheetFormatPr baseColWidth="10" defaultRowHeight="15" x14ac:dyDescent="0.25"/>
  <cols>
    <col min="1" max="1" width="5.7109375" bestFit="1" customWidth="1"/>
    <col min="2" max="2" width="14" bestFit="1" customWidth="1"/>
    <col min="3" max="3" width="14.5703125" bestFit="1" customWidth="1"/>
    <col min="4" max="4" width="11.140625" bestFit="1" customWidth="1"/>
    <col min="5" max="5" width="11.7109375" bestFit="1" customWidth="1"/>
    <col min="6" max="6" width="10.7109375" bestFit="1" customWidth="1"/>
    <col min="7" max="7" width="9.85546875" bestFit="1" customWidth="1"/>
    <col min="8" max="8" width="13.42578125" bestFit="1" customWidth="1"/>
    <col min="9" max="9" width="19" bestFit="1" customWidth="1"/>
    <col min="10" max="10" width="19.5703125" bestFit="1" customWidth="1"/>
    <col min="11" max="12" width="18" bestFit="1" customWidth="1"/>
    <col min="13" max="13" width="23.28515625" bestFit="1" customWidth="1"/>
  </cols>
  <sheetData>
    <row r="1" spans="1:13" ht="18" customHeight="1" x14ac:dyDescent="0.25">
      <c r="A1" s="48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x14ac:dyDescent="0.25">
      <c r="A2" s="49" t="s">
        <v>2</v>
      </c>
      <c r="B2" s="52" t="s">
        <v>29</v>
      </c>
      <c r="C2" s="52" t="s">
        <v>30</v>
      </c>
      <c r="D2" s="52" t="s">
        <v>31</v>
      </c>
      <c r="E2" s="55" t="s">
        <v>32</v>
      </c>
      <c r="F2" s="52" t="s">
        <v>33</v>
      </c>
      <c r="G2" s="52" t="s">
        <v>34</v>
      </c>
      <c r="H2" s="52" t="s">
        <v>35</v>
      </c>
      <c r="I2" s="55" t="s">
        <v>36</v>
      </c>
      <c r="J2" s="52" t="s">
        <v>37</v>
      </c>
      <c r="K2" s="52" t="s">
        <v>38</v>
      </c>
      <c r="L2" s="52" t="s">
        <v>39</v>
      </c>
      <c r="M2" s="55" t="s">
        <v>40</v>
      </c>
    </row>
    <row r="3" spans="1:13" ht="18" x14ac:dyDescent="0.25">
      <c r="A3" s="50">
        <v>0</v>
      </c>
      <c r="B3" s="53">
        <v>43872</v>
      </c>
      <c r="C3" s="53">
        <v>43900</v>
      </c>
      <c r="D3" s="53">
        <v>43935</v>
      </c>
      <c r="E3" s="53">
        <v>43963</v>
      </c>
      <c r="F3" s="53">
        <v>43991</v>
      </c>
      <c r="G3" s="53">
        <v>44019</v>
      </c>
      <c r="H3" s="53">
        <v>44054</v>
      </c>
      <c r="I3" s="53">
        <v>44082</v>
      </c>
      <c r="J3" s="53">
        <v>44110</v>
      </c>
      <c r="K3" s="53">
        <v>44145</v>
      </c>
      <c r="L3" s="53">
        <v>44175</v>
      </c>
      <c r="M3" s="57">
        <v>44209</v>
      </c>
    </row>
    <row r="4" spans="1:13" ht="18" x14ac:dyDescent="0.25">
      <c r="A4" s="51">
        <f t="shared" ref="A4:A10" si="0">+A5+1</f>
        <v>9</v>
      </c>
      <c r="B4" s="54">
        <v>43873</v>
      </c>
      <c r="C4" s="54">
        <v>43901</v>
      </c>
      <c r="D4" s="56">
        <f>+D3+1</f>
        <v>43936</v>
      </c>
      <c r="E4" s="54">
        <f>+E3+1</f>
        <v>43964</v>
      </c>
      <c r="F4" s="54">
        <f>+F3+1</f>
        <v>43992</v>
      </c>
      <c r="G4" s="54">
        <f>+G3+1</f>
        <v>44020</v>
      </c>
      <c r="H4" s="54">
        <v>44055</v>
      </c>
      <c r="I4" s="54">
        <f>+I3+1</f>
        <v>44083</v>
      </c>
      <c r="J4" s="54">
        <f>+J3+1</f>
        <v>44111</v>
      </c>
      <c r="K4" s="54">
        <f>+K3+1</f>
        <v>44146</v>
      </c>
      <c r="L4" s="54">
        <f>+L3+1</f>
        <v>44176</v>
      </c>
      <c r="M4" s="58">
        <v>44210</v>
      </c>
    </row>
    <row r="5" spans="1:13" ht="18" x14ac:dyDescent="0.25">
      <c r="A5" s="50">
        <f t="shared" si="0"/>
        <v>8</v>
      </c>
      <c r="B5" s="53">
        <f t="shared" ref="B5:B11" si="1">+B4+1</f>
        <v>43874</v>
      </c>
      <c r="C5" s="53">
        <f t="shared" ref="C5:C11" si="2">+C4+1</f>
        <v>43902</v>
      </c>
      <c r="D5" s="53">
        <f t="shared" ref="D5:D11" si="3">+D4+1</f>
        <v>43937</v>
      </c>
      <c r="E5" s="53">
        <v>43965</v>
      </c>
      <c r="F5" s="53">
        <f>+F4+1</f>
        <v>43993</v>
      </c>
      <c r="G5" s="53">
        <f t="shared" ref="G5:G11" si="4">+G4+1</f>
        <v>44021</v>
      </c>
      <c r="H5" s="53">
        <f t="shared" ref="H5:H12" si="5">+H4+1</f>
        <v>44056</v>
      </c>
      <c r="I5" s="53">
        <f t="shared" ref="I5:I11" si="6">+I4+1</f>
        <v>44084</v>
      </c>
      <c r="J5" s="53">
        <f t="shared" ref="J5:J12" si="7">+J4+1</f>
        <v>44112</v>
      </c>
      <c r="K5" s="53">
        <f t="shared" ref="K5:K10" si="8">+K4+1</f>
        <v>44147</v>
      </c>
      <c r="L5" s="53">
        <v>44179</v>
      </c>
      <c r="M5" s="57">
        <f t="shared" ref="M5:M12" si="9">+M4+1</f>
        <v>44211</v>
      </c>
    </row>
    <row r="6" spans="1:13" ht="18" x14ac:dyDescent="0.25">
      <c r="A6" s="51">
        <f t="shared" si="0"/>
        <v>7</v>
      </c>
      <c r="B6" s="54">
        <f t="shared" si="1"/>
        <v>43875</v>
      </c>
      <c r="C6" s="54">
        <f t="shared" si="2"/>
        <v>43903</v>
      </c>
      <c r="D6" s="56">
        <f t="shared" si="3"/>
        <v>43938</v>
      </c>
      <c r="E6" s="54">
        <f t="shared" ref="E6:E11" si="10">+E5+1</f>
        <v>43966</v>
      </c>
      <c r="F6" s="54">
        <v>43994</v>
      </c>
      <c r="G6" s="54">
        <f t="shared" si="4"/>
        <v>44022</v>
      </c>
      <c r="H6" s="54">
        <f t="shared" si="5"/>
        <v>44057</v>
      </c>
      <c r="I6" s="54">
        <f t="shared" si="6"/>
        <v>44085</v>
      </c>
      <c r="J6" s="54">
        <f t="shared" si="7"/>
        <v>44113</v>
      </c>
      <c r="K6" s="54">
        <f t="shared" si="8"/>
        <v>44148</v>
      </c>
      <c r="L6" s="54">
        <f t="shared" ref="L6:L11" si="11">+L5+1</f>
        <v>44180</v>
      </c>
      <c r="M6" s="58">
        <v>44214</v>
      </c>
    </row>
    <row r="7" spans="1:13" ht="18" x14ac:dyDescent="0.25">
      <c r="A7" s="50">
        <f t="shared" si="0"/>
        <v>6</v>
      </c>
      <c r="B7" s="53">
        <v>43878</v>
      </c>
      <c r="C7" s="53">
        <v>43906</v>
      </c>
      <c r="D7" s="53">
        <v>43941</v>
      </c>
      <c r="E7" s="53">
        <v>43969</v>
      </c>
      <c r="F7" s="53">
        <v>43998</v>
      </c>
      <c r="G7" s="53">
        <v>44025</v>
      </c>
      <c r="H7" s="53">
        <v>44061</v>
      </c>
      <c r="I7" s="53">
        <v>44088</v>
      </c>
      <c r="J7" s="53">
        <v>44117</v>
      </c>
      <c r="K7" s="53">
        <v>44152</v>
      </c>
      <c r="L7" s="53">
        <v>43815</v>
      </c>
      <c r="M7" s="57">
        <f t="shared" si="9"/>
        <v>44215</v>
      </c>
    </row>
    <row r="8" spans="1:13" ht="18" x14ac:dyDescent="0.25">
      <c r="A8" s="51">
        <f t="shared" si="0"/>
        <v>5</v>
      </c>
      <c r="B8" s="54">
        <v>43879</v>
      </c>
      <c r="C8" s="54">
        <f t="shared" si="2"/>
        <v>43907</v>
      </c>
      <c r="D8" s="56">
        <f t="shared" si="3"/>
        <v>43942</v>
      </c>
      <c r="E8" s="54">
        <f t="shared" si="10"/>
        <v>43970</v>
      </c>
      <c r="F8" s="54">
        <f>+F7+1</f>
        <v>43999</v>
      </c>
      <c r="G8" s="54">
        <f t="shared" si="4"/>
        <v>44026</v>
      </c>
      <c r="H8" s="54">
        <f t="shared" si="5"/>
        <v>44062</v>
      </c>
      <c r="I8" s="54">
        <f t="shared" si="6"/>
        <v>44089</v>
      </c>
      <c r="J8" s="54">
        <f t="shared" si="7"/>
        <v>44118</v>
      </c>
      <c r="K8" s="54">
        <f t="shared" si="8"/>
        <v>44153</v>
      </c>
      <c r="L8" s="54">
        <f t="shared" si="11"/>
        <v>43816</v>
      </c>
      <c r="M8" s="58">
        <f t="shared" si="9"/>
        <v>44216</v>
      </c>
    </row>
    <row r="9" spans="1:13" ht="18" x14ac:dyDescent="0.25">
      <c r="A9" s="50">
        <f t="shared" si="0"/>
        <v>4</v>
      </c>
      <c r="B9" s="53">
        <v>43880</v>
      </c>
      <c r="C9" s="53">
        <v>43542</v>
      </c>
      <c r="D9" s="53">
        <v>43577</v>
      </c>
      <c r="E9" s="53">
        <f t="shared" si="10"/>
        <v>43971</v>
      </c>
      <c r="F9" s="53">
        <f>+F8+1</f>
        <v>44000</v>
      </c>
      <c r="G9" s="53">
        <f t="shared" si="4"/>
        <v>44027</v>
      </c>
      <c r="H9" s="53">
        <v>43697</v>
      </c>
      <c r="I9" s="53">
        <f t="shared" si="6"/>
        <v>44090</v>
      </c>
      <c r="J9" s="53">
        <f t="shared" si="7"/>
        <v>44119</v>
      </c>
      <c r="K9" s="53">
        <f t="shared" si="8"/>
        <v>44154</v>
      </c>
      <c r="L9" s="53">
        <f t="shared" si="11"/>
        <v>43817</v>
      </c>
      <c r="M9" s="57">
        <v>44217</v>
      </c>
    </row>
    <row r="10" spans="1:13" ht="18" x14ac:dyDescent="0.25">
      <c r="A10" s="51">
        <f t="shared" si="0"/>
        <v>3</v>
      </c>
      <c r="B10" s="54">
        <f t="shared" si="1"/>
        <v>43881</v>
      </c>
      <c r="C10" s="54">
        <f t="shared" si="2"/>
        <v>43543</v>
      </c>
      <c r="D10" s="56">
        <f t="shared" si="3"/>
        <v>43578</v>
      </c>
      <c r="E10" s="54">
        <v>43972</v>
      </c>
      <c r="F10" s="54">
        <v>44001</v>
      </c>
      <c r="G10" s="54">
        <f t="shared" si="4"/>
        <v>44028</v>
      </c>
      <c r="H10" s="54">
        <f t="shared" si="5"/>
        <v>43698</v>
      </c>
      <c r="I10" s="54">
        <f t="shared" si="6"/>
        <v>44091</v>
      </c>
      <c r="J10" s="54">
        <f t="shared" si="7"/>
        <v>44120</v>
      </c>
      <c r="K10" s="54">
        <f t="shared" si="8"/>
        <v>44155</v>
      </c>
      <c r="L10" s="54">
        <v>44186</v>
      </c>
      <c r="M10" s="58">
        <f t="shared" si="9"/>
        <v>44218</v>
      </c>
    </row>
    <row r="11" spans="1:13" ht="18" x14ac:dyDescent="0.25">
      <c r="A11" s="50">
        <f>+A12+1</f>
        <v>2</v>
      </c>
      <c r="B11" s="53">
        <f t="shared" si="1"/>
        <v>43882</v>
      </c>
      <c r="C11" s="53">
        <f t="shared" si="2"/>
        <v>43544</v>
      </c>
      <c r="D11" s="53">
        <f t="shared" si="3"/>
        <v>43579</v>
      </c>
      <c r="E11" s="53">
        <f t="shared" si="10"/>
        <v>43973</v>
      </c>
      <c r="F11" s="53">
        <v>44005</v>
      </c>
      <c r="G11" s="53">
        <f t="shared" si="4"/>
        <v>44029</v>
      </c>
      <c r="H11" s="53">
        <v>44067</v>
      </c>
      <c r="I11" s="53">
        <f t="shared" si="6"/>
        <v>44092</v>
      </c>
      <c r="J11" s="53">
        <v>44123</v>
      </c>
      <c r="K11" s="53">
        <v>44158</v>
      </c>
      <c r="L11" s="53">
        <f t="shared" si="11"/>
        <v>44187</v>
      </c>
      <c r="M11" s="57">
        <v>44221</v>
      </c>
    </row>
    <row r="12" spans="1:13" ht="18" x14ac:dyDescent="0.25">
      <c r="A12" s="51">
        <v>1</v>
      </c>
      <c r="B12" s="54">
        <v>43885</v>
      </c>
      <c r="C12" s="54">
        <v>43914</v>
      </c>
      <c r="D12" s="56">
        <v>43948</v>
      </c>
      <c r="E12" s="54">
        <v>43977</v>
      </c>
      <c r="F12" s="54">
        <v>44006</v>
      </c>
      <c r="G12" s="54">
        <v>44033</v>
      </c>
      <c r="H12" s="54">
        <f t="shared" si="5"/>
        <v>44068</v>
      </c>
      <c r="I12" s="54">
        <v>44095</v>
      </c>
      <c r="J12" s="54">
        <f t="shared" si="7"/>
        <v>44124</v>
      </c>
      <c r="K12" s="54">
        <v>44159</v>
      </c>
      <c r="L12" s="54">
        <v>43822</v>
      </c>
      <c r="M12" s="58">
        <f t="shared" si="9"/>
        <v>44222</v>
      </c>
    </row>
  </sheetData>
  <sheetProtection algorithmName="SHA-512" hashValue="PmzqJEHIL6ZBanPvZVVGQZGxMOg3agYtoUbQSi7oAwIMw02RQIjqa2tar+B4+VzyxuYsy5JY9AXxbgXfaH1wqQ==" saltValue="8/nNAqGKOoFVXEqSpAQn2g==" spinCount="100000" sheet="1" objects="1" scenarios="1"/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Calculo Fecha Impuestos</vt:lpstr>
      <vt:lpstr>Renta</vt:lpstr>
      <vt:lpstr>IVa y Consumo </vt:lpstr>
      <vt:lpstr>RTE FTE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medina</dc:creator>
  <cp:lastModifiedBy>adriana medina</cp:lastModifiedBy>
  <dcterms:created xsi:type="dcterms:W3CDTF">2020-03-16T18:52:42Z</dcterms:created>
  <dcterms:modified xsi:type="dcterms:W3CDTF">2020-03-17T01:13:25Z</dcterms:modified>
</cp:coreProperties>
</file>